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300"/>
  </bookViews>
  <sheets>
    <sheet name="SAŽETAK-EURI" sheetId="1" r:id="rId1"/>
    <sheet name="SAŽETAK-KUNE" sheetId="9" r:id="rId2"/>
    <sheet name="List2" sheetId="2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/>
  <c r="J21" s="1"/>
  <c r="J13"/>
  <c r="J12"/>
  <c r="J10"/>
  <c r="J8"/>
  <c r="H27"/>
  <c r="H26"/>
  <c r="I20"/>
  <c r="I21" s="1"/>
  <c r="I13"/>
  <c r="I12"/>
  <c r="I10"/>
  <c r="I8"/>
  <c r="H10"/>
  <c r="G20"/>
  <c r="G21" s="1"/>
  <c r="F20"/>
  <c r="F21" s="1"/>
  <c r="F13"/>
  <c r="F11" s="1"/>
  <c r="F12"/>
  <c r="F10"/>
  <c r="F8"/>
  <c r="F9" s="1"/>
  <c r="G9" i="1"/>
  <c r="F9"/>
  <c r="H9" i="9" l="1"/>
  <c r="J11"/>
  <c r="J14" s="1"/>
  <c r="J31" s="1"/>
  <c r="J9"/>
  <c r="I11"/>
  <c r="I14" s="1"/>
  <c r="I31" s="1"/>
  <c r="I9"/>
  <c r="H21"/>
  <c r="H11"/>
  <c r="H14" s="1"/>
  <c r="G11"/>
  <c r="G14" s="1"/>
  <c r="G31" s="1"/>
  <c r="F14"/>
  <c r="F31" s="1"/>
  <c r="G26" i="1"/>
  <c r="G21"/>
  <c r="F21"/>
  <c r="H21"/>
  <c r="I21"/>
  <c r="J21"/>
  <c r="F14"/>
  <c r="F31" s="1"/>
  <c r="G11"/>
  <c r="G14" s="1"/>
  <c r="G31" s="1"/>
  <c r="H14"/>
  <c r="H31" s="1"/>
  <c r="I11"/>
  <c r="I14" s="1"/>
  <c r="I31" s="1"/>
  <c r="J11"/>
  <c r="J14" s="1"/>
  <c r="J31" s="1"/>
  <c r="F11"/>
  <c r="H31" i="9" l="1"/>
  <c r="I9" i="1"/>
  <c r="J9"/>
</calcChain>
</file>

<file path=xl/sharedStrings.xml><?xml version="1.0" encoding="utf-8"?>
<sst xmlns="http://schemas.openxmlformats.org/spreadsheetml/2006/main" count="74" uniqueCount="32">
  <si>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</si>
  <si>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</si>
  <si>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</si>
  <si>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</si>
  <si>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</si>
  <si>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</si>
  <si>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</si>
  <si>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</si>
  <si>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</si>
  <si>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</si>
  <si>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</si>
  <si>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</si>
  <si>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</si>
  <si>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Izvršenje 2021.**</t>
  </si>
  <si>
    <t>Plan 2022.**</t>
  </si>
  <si>
    <t>UKUPAN DONOS VIŠKA / MANJKA IZ PRETHODNE(IH) GODINE***</t>
  </si>
  <si>
    <t>Plan za 2023.</t>
  </si>
  <si>
    <t>Projekcija 
za 2024.</t>
  </si>
  <si>
    <t>Projekcija 
za 2025.</t>
  </si>
  <si>
    <t>FINANCIJSKI PLAN PRORAČUNSKOG KORISNIKA JEDINICE LOKALNE I PODRUČNE (REGIONALNE) SAMOUPRAVE 
ZA 2023. I PROJEKCIJA ZA 2024. I 2025. GODINU</t>
  </si>
  <si>
    <t>VIŠAK  IZ PRETHODNE(IH) GODINE KOJI ĆE SE RASPOREDITI</t>
  </si>
  <si>
    <t>MANJAK IZ PRETHODNE(IH) GODINE KOJI ĆE SE  POKRITI</t>
  </si>
  <si>
    <t>B) SAŽETAK RAČUNA FINANCIRANJA - EURI</t>
  </si>
  <si>
    <t>C) PRENESENI VIŠAK ILI PRENESENI MANJAK I VIŠEGODIŠNJI PLAN URAVNOTEŽENJA - EURI</t>
  </si>
  <si>
    <t xml:space="preserve">I. OPĆI DIO </t>
  </si>
  <si>
    <t>A) SAŽETAK RAČUNA PRIHODA I RASHODA - EURI</t>
  </si>
  <si>
    <t>PREDSJEDNIK UPRAVNOG VIJEĆA</t>
  </si>
  <si>
    <t xml:space="preserve">        Ivan Vidaković, mag.iur.</t>
  </si>
  <si>
    <t>____________________________</t>
  </si>
  <si>
    <t>A) SAŽETAK RAČUNA PRIHODA I RASHODA - KUNE</t>
  </si>
  <si>
    <t>B) SAŽETAK RAČUNA FINANCIRANJA - KUNE</t>
  </si>
  <si>
    <t>C) PRENESENI VIŠAK ILI PRENESENI MANJAK I VIŠEGODIŠNJI PLAN URAVNOTEŽENJA - KUNE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</si>
</sst>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9" fillId="3" borderId="2" xfId="0" applyNumberFormat="1" applyFont="1" applyFill="1" applyBorder="1" applyAlignment="1" applyProtection="1">
      <alignment vertical="center"/>
    </xf>
    <xf numFmtId="3" fontId="0" fillId="0" borderId="0" xfId="0" applyNumberFormat="1"/>
    <xf numFmtId="0" fontId="14" fillId="0" borderId="0" xfId="0" applyFont="1"/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0" fillId="0" borderId="1" xfId="0" quotePrefix="1" applyFont="1" applyFill="1" applyBorder="1" applyAlignment="1">
      <alignment horizontal="left" vertical="center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"/>
  <sheetViews>
    <sheetView tabSelected="1" workbookViewId="0">
      <selection activeCell="L12" sqref="L12"/>
    </sheetView>
  </sheetViews>
  <sheetFormatPr defaultRowHeight="15"/>
  <cols>
    <col min="5" max="10" width="25.28515625" customWidth="1"/>
  </cols>
  <sheetData>
    <row r="1" spans="1:12" ht="42" customHeight="1">
      <c r="A1" s="37" t="s">
        <v>19</v>
      </c>
      <c r="B1" s="37"/>
      <c r="C1" s="37"/>
      <c r="D1" s="37"/>
      <c r="E1" s="37"/>
      <c r="F1" s="37"/>
      <c r="G1" s="37"/>
      <c r="H1" s="37"/>
      <c r="I1" s="37"/>
      <c r="J1" s="37"/>
    </row>
    <row r="2" spans="1:12" ht="18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2" ht="15.75">
      <c r="A3" s="37" t="s">
        <v>24</v>
      </c>
      <c r="B3" s="37"/>
      <c r="C3" s="37"/>
      <c r="D3" s="37"/>
      <c r="E3" s="37"/>
      <c r="F3" s="37"/>
      <c r="G3" s="37"/>
      <c r="H3" s="37"/>
      <c r="I3" s="39"/>
      <c r="J3" s="39"/>
    </row>
    <row r="4" spans="1:12" ht="18">
      <c r="A4" s="5"/>
      <c r="B4" s="5"/>
      <c r="C4" s="5"/>
      <c r="D4" s="5"/>
      <c r="E4" s="5"/>
      <c r="F4" s="5"/>
      <c r="G4" s="5"/>
      <c r="H4" s="5"/>
      <c r="I4" s="6"/>
      <c r="J4" s="6"/>
    </row>
    <row r="5" spans="1:12" ht="18" customHeight="1">
      <c r="A5" s="37" t="s">
        <v>25</v>
      </c>
      <c r="B5" s="38"/>
      <c r="C5" s="38"/>
      <c r="D5" s="38"/>
      <c r="E5" s="38"/>
      <c r="F5" s="38"/>
      <c r="G5" s="38"/>
      <c r="H5" s="38"/>
      <c r="I5" s="38"/>
      <c r="J5" s="38"/>
    </row>
    <row r="6" spans="1:12" ht="18">
      <c r="A6" s="1"/>
      <c r="B6" s="2"/>
      <c r="C6" s="2"/>
      <c r="D6" s="2"/>
      <c r="E6" s="7"/>
      <c r="F6" s="8"/>
      <c r="G6" s="8"/>
      <c r="H6" s="8"/>
      <c r="I6" s="8"/>
      <c r="J6" s="29"/>
    </row>
    <row r="7" spans="1:12" ht="25.5">
      <c r="A7" s="17"/>
      <c r="B7" s="18"/>
      <c r="C7" s="18"/>
      <c r="D7" s="19"/>
      <c r="E7" s="20"/>
      <c r="F7" s="4" t="s">
        <v>13</v>
      </c>
      <c r="G7" s="4" t="s">
        <v>14</v>
      </c>
      <c r="H7" s="4" t="s">
        <v>16</v>
      </c>
      <c r="I7" s="4" t="s">
        <v>17</v>
      </c>
      <c r="J7" s="4" t="s">
        <v>18</v>
      </c>
    </row>
    <row r="8" spans="1:12">
      <c r="A8" s="40" t="s">
        <v>0</v>
      </c>
      <c r="B8" s="41"/>
      <c r="C8" s="41"/>
      <c r="D8" s="41"/>
      <c r="E8" s="42"/>
      <c r="F8" s="21">
        <v>9392032.8100000005</v>
      </c>
      <c r="G8" s="21">
        <v>10508452.68</v>
      </c>
      <c r="H8" s="21">
        <v>10876524</v>
      </c>
      <c r="I8" s="21">
        <v>11688700</v>
      </c>
      <c r="J8" s="21">
        <v>12555900</v>
      </c>
    </row>
    <row r="9" spans="1:12">
      <c r="A9" s="43" t="s">
        <v>1</v>
      </c>
      <c r="B9" s="36"/>
      <c r="C9" s="36"/>
      <c r="D9" s="36"/>
      <c r="E9" s="44"/>
      <c r="F9" s="22">
        <f>F8-F10</f>
        <v>9303531.6500000004</v>
      </c>
      <c r="G9" s="22">
        <f>G8-G10</f>
        <v>10455363.549999999</v>
      </c>
      <c r="H9" s="22">
        <v>10823524</v>
      </c>
      <c r="I9" s="22">
        <f t="shared" ref="H9:J9" si="0">I8-I10</f>
        <v>11635700</v>
      </c>
      <c r="J9" s="22">
        <f t="shared" si="0"/>
        <v>12500900</v>
      </c>
    </row>
    <row r="10" spans="1:12">
      <c r="A10" s="45" t="s">
        <v>2</v>
      </c>
      <c r="B10" s="44"/>
      <c r="C10" s="44"/>
      <c r="D10" s="44"/>
      <c r="E10" s="44"/>
      <c r="F10" s="22">
        <v>88501.16</v>
      </c>
      <c r="G10" s="22">
        <v>53089.13</v>
      </c>
      <c r="H10" s="22">
        <v>53000</v>
      </c>
      <c r="I10" s="22">
        <v>53000</v>
      </c>
      <c r="J10" s="22">
        <v>55000</v>
      </c>
    </row>
    <row r="11" spans="1:12">
      <c r="A11" s="30" t="s">
        <v>3</v>
      </c>
      <c r="B11" s="31"/>
      <c r="C11" s="31"/>
      <c r="D11" s="31"/>
      <c r="E11" s="31"/>
      <c r="F11" s="21">
        <f>F12+F13</f>
        <v>8738275.5700000003</v>
      </c>
      <c r="G11" s="21">
        <f t="shared" ref="G11:J11" si="1">G12+G13</f>
        <v>10344051.23</v>
      </c>
      <c r="H11" s="21">
        <v>12943125</v>
      </c>
      <c r="I11" s="21">
        <f t="shared" si="1"/>
        <v>11111389</v>
      </c>
      <c r="J11" s="21">
        <f t="shared" si="1"/>
        <v>12083083</v>
      </c>
    </row>
    <row r="12" spans="1:12">
      <c r="A12" s="35" t="s">
        <v>4</v>
      </c>
      <c r="B12" s="36"/>
      <c r="C12" s="36"/>
      <c r="D12" s="36"/>
      <c r="E12" s="36"/>
      <c r="F12" s="22">
        <v>8484860.5899999999</v>
      </c>
      <c r="G12" s="22">
        <v>9643998.0099999998</v>
      </c>
      <c r="H12" s="22">
        <v>10485101</v>
      </c>
      <c r="I12" s="22">
        <v>10789289</v>
      </c>
      <c r="J12" s="23">
        <v>11672983</v>
      </c>
      <c r="L12" s="33"/>
    </row>
    <row r="13" spans="1:12">
      <c r="A13" s="49" t="s">
        <v>5</v>
      </c>
      <c r="B13" s="44"/>
      <c r="C13" s="44"/>
      <c r="D13" s="44"/>
      <c r="E13" s="44"/>
      <c r="F13" s="24">
        <v>253414.98</v>
      </c>
      <c r="G13" s="24">
        <v>700053.22</v>
      </c>
      <c r="H13" s="24">
        <v>2458024</v>
      </c>
      <c r="I13" s="24">
        <v>322100</v>
      </c>
      <c r="J13" s="23">
        <v>410100</v>
      </c>
    </row>
    <row r="14" spans="1:12">
      <c r="A14" s="48" t="s">
        <v>6</v>
      </c>
      <c r="B14" s="41"/>
      <c r="C14" s="41"/>
      <c r="D14" s="41"/>
      <c r="E14" s="41"/>
      <c r="F14" s="21">
        <f>F8-F11</f>
        <v>653757.24000000022</v>
      </c>
      <c r="G14" s="21">
        <f t="shared" ref="G14:J14" si="2">G8-G11</f>
        <v>164401.44999999925</v>
      </c>
      <c r="H14" s="21">
        <f t="shared" si="2"/>
        <v>-2066601</v>
      </c>
      <c r="I14" s="21">
        <f t="shared" si="2"/>
        <v>577311</v>
      </c>
      <c r="J14" s="21">
        <f t="shared" si="2"/>
        <v>472817</v>
      </c>
    </row>
    <row r="15" spans="1:12" ht="18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2" ht="18" customHeight="1">
      <c r="A16" s="37" t="s">
        <v>22</v>
      </c>
      <c r="B16" s="38"/>
      <c r="C16" s="38"/>
      <c r="D16" s="38"/>
      <c r="E16" s="38"/>
      <c r="F16" s="38"/>
      <c r="G16" s="38"/>
      <c r="H16" s="38"/>
      <c r="I16" s="38"/>
      <c r="J16" s="38"/>
    </row>
    <row r="17" spans="1:10" ht="18">
      <c r="A17" s="16"/>
      <c r="B17" s="14"/>
      <c r="C17" s="14"/>
      <c r="D17" s="14"/>
      <c r="E17" s="14"/>
      <c r="F17" s="14"/>
      <c r="G17" s="14"/>
      <c r="H17" s="15"/>
      <c r="I17" s="15"/>
      <c r="J17" s="15"/>
    </row>
    <row r="18" spans="1:10" ht="25.5">
      <c r="A18" s="17"/>
      <c r="B18" s="18"/>
      <c r="C18" s="18"/>
      <c r="D18" s="19"/>
      <c r="E18" s="20"/>
      <c r="F18" s="4" t="s">
        <v>11</v>
      </c>
      <c r="G18" s="4" t="s">
        <v>12</v>
      </c>
      <c r="H18" s="4" t="s">
        <v>16</v>
      </c>
      <c r="I18" s="4" t="s">
        <v>17</v>
      </c>
      <c r="J18" s="4" t="s">
        <v>18</v>
      </c>
    </row>
    <row r="19" spans="1:10" ht="15.75" customHeight="1">
      <c r="A19" s="43" t="s">
        <v>7</v>
      </c>
      <c r="B19" s="46"/>
      <c r="C19" s="46"/>
      <c r="D19" s="46"/>
      <c r="E19" s="47"/>
      <c r="F19" s="24">
        <v>0</v>
      </c>
      <c r="G19" s="24">
        <v>0</v>
      </c>
      <c r="H19" s="24">
        <v>2189927</v>
      </c>
      <c r="I19" s="24">
        <v>0</v>
      </c>
      <c r="J19" s="24">
        <v>0</v>
      </c>
    </row>
    <row r="20" spans="1:10">
      <c r="A20" s="43" t="s">
        <v>8</v>
      </c>
      <c r="B20" s="36"/>
      <c r="C20" s="36"/>
      <c r="D20" s="36"/>
      <c r="E20" s="36"/>
      <c r="F20" s="24">
        <v>139325.76999999999</v>
      </c>
      <c r="G20" s="24">
        <v>139325.78</v>
      </c>
      <c r="H20" s="24">
        <v>139326</v>
      </c>
      <c r="I20" s="24">
        <v>577311</v>
      </c>
      <c r="J20" s="24">
        <v>472817</v>
      </c>
    </row>
    <row r="21" spans="1:10">
      <c r="A21" s="48" t="s">
        <v>9</v>
      </c>
      <c r="B21" s="41"/>
      <c r="C21" s="41"/>
      <c r="D21" s="41"/>
      <c r="E21" s="41"/>
      <c r="F21" s="21">
        <f>F19-F20</f>
        <v>-139325.76999999999</v>
      </c>
      <c r="G21" s="21">
        <f>G19-G20</f>
        <v>-139325.78</v>
      </c>
      <c r="H21" s="21">
        <f>H19-H20</f>
        <v>2050601</v>
      </c>
      <c r="I21" s="21">
        <f t="shared" ref="I21:J21" si="3">I19-I20</f>
        <v>-577311</v>
      </c>
      <c r="J21" s="21">
        <f t="shared" si="3"/>
        <v>-472817</v>
      </c>
    </row>
    <row r="22" spans="1:10" ht="18">
      <c r="A22" s="13"/>
      <c r="B22" s="14"/>
      <c r="C22" s="14"/>
      <c r="D22" s="14"/>
      <c r="E22" s="14"/>
      <c r="F22" s="14"/>
      <c r="G22" s="14"/>
      <c r="H22" s="15"/>
      <c r="I22" s="15"/>
      <c r="J22" s="15"/>
    </row>
    <row r="23" spans="1:10" ht="18" customHeight="1">
      <c r="A23" s="37" t="s">
        <v>23</v>
      </c>
      <c r="B23" s="38"/>
      <c r="C23" s="38"/>
      <c r="D23" s="38"/>
      <c r="E23" s="38"/>
      <c r="F23" s="38"/>
      <c r="G23" s="38"/>
      <c r="H23" s="38"/>
      <c r="I23" s="38"/>
      <c r="J23" s="38"/>
    </row>
    <row r="24" spans="1:10" ht="18">
      <c r="A24" s="13"/>
      <c r="B24" s="14"/>
      <c r="C24" s="14"/>
      <c r="D24" s="14"/>
      <c r="E24" s="14"/>
      <c r="F24" s="14"/>
      <c r="G24" s="14"/>
      <c r="H24" s="15"/>
      <c r="I24" s="15"/>
      <c r="J24" s="15"/>
    </row>
    <row r="25" spans="1:10" ht="25.5">
      <c r="A25" s="17"/>
      <c r="B25" s="18"/>
      <c r="C25" s="18"/>
      <c r="D25" s="19"/>
      <c r="E25" s="20"/>
      <c r="F25" s="4" t="s">
        <v>11</v>
      </c>
      <c r="G25" s="4" t="s">
        <v>12</v>
      </c>
      <c r="H25" s="4" t="s">
        <v>16</v>
      </c>
      <c r="I25" s="4" t="s">
        <v>17</v>
      </c>
      <c r="J25" s="4" t="s">
        <v>18</v>
      </c>
    </row>
    <row r="26" spans="1:10">
      <c r="A26" s="50" t="s">
        <v>15</v>
      </c>
      <c r="B26" s="51"/>
      <c r="C26" s="51"/>
      <c r="D26" s="51"/>
      <c r="E26" s="52"/>
      <c r="F26" s="26">
        <v>-539507.43000000005</v>
      </c>
      <c r="G26" s="26">
        <f>G27+G28</f>
        <v>-25076.05</v>
      </c>
      <c r="H26" s="26">
        <v>16000</v>
      </c>
      <c r="I26" s="26"/>
      <c r="J26" s="27"/>
    </row>
    <row r="27" spans="1:10" ht="30" customHeight="1">
      <c r="A27" s="53" t="s">
        <v>20</v>
      </c>
      <c r="B27" s="54"/>
      <c r="C27" s="54"/>
      <c r="D27" s="54"/>
      <c r="E27" s="55"/>
      <c r="F27" s="28"/>
      <c r="G27" s="28">
        <v>1605.95</v>
      </c>
      <c r="H27" s="28">
        <v>16000</v>
      </c>
      <c r="I27" s="28"/>
      <c r="J27" s="25"/>
    </row>
    <row r="28" spans="1:10" ht="30" customHeight="1">
      <c r="A28" s="53" t="s">
        <v>21</v>
      </c>
      <c r="B28" s="54"/>
      <c r="C28" s="54"/>
      <c r="D28" s="54"/>
      <c r="E28" s="55"/>
      <c r="F28" s="28">
        <v>-514431</v>
      </c>
      <c r="G28" s="28">
        <v>-26682</v>
      </c>
      <c r="H28" s="28"/>
      <c r="I28" s="28"/>
      <c r="J28" s="25"/>
    </row>
    <row r="31" spans="1:10">
      <c r="A31" s="35" t="s">
        <v>10</v>
      </c>
      <c r="B31" s="36"/>
      <c r="C31" s="36"/>
      <c r="D31" s="36"/>
      <c r="E31" s="36"/>
      <c r="F31" s="24">
        <f>F14+F21+F28</f>
        <v>0.47000000020489097</v>
      </c>
      <c r="G31" s="24">
        <f>G14+G21+G27+G28</f>
        <v>-0.38000000074316631</v>
      </c>
      <c r="H31" s="24">
        <f>H14+H21+H27</f>
        <v>0</v>
      </c>
      <c r="I31" s="24">
        <f t="shared" ref="I31:J31" si="4">I14+I21</f>
        <v>0</v>
      </c>
      <c r="J31" s="24">
        <f t="shared" si="4"/>
        <v>0</v>
      </c>
    </row>
    <row r="32" spans="1:10" ht="11.25" customHeight="1">
      <c r="A32" s="10"/>
      <c r="B32" s="11"/>
      <c r="C32" s="11"/>
      <c r="D32" s="11"/>
      <c r="E32" s="11"/>
      <c r="F32" s="12"/>
      <c r="G32" s="12"/>
      <c r="H32" s="12"/>
      <c r="I32" s="12"/>
      <c r="J32" s="12"/>
    </row>
    <row r="35" spans="9:10">
      <c r="I35" s="34" t="s">
        <v>26</v>
      </c>
      <c r="J35" s="34"/>
    </row>
    <row r="36" spans="9:10">
      <c r="I36" s="34"/>
      <c r="J36" s="34"/>
    </row>
    <row r="37" spans="9:10">
      <c r="I37" s="34" t="s">
        <v>27</v>
      </c>
      <c r="J37" s="34"/>
    </row>
    <row r="38" spans="9:10">
      <c r="I38" s="34"/>
      <c r="J38" s="34"/>
    </row>
    <row r="39" spans="9:10">
      <c r="I39" s="34"/>
      <c r="J39" s="34"/>
    </row>
    <row r="40" spans="9:10">
      <c r="I40" s="34" t="s">
        <v>28</v>
      </c>
      <c r="J40" s="34"/>
    </row>
  </sheetData>
  <mergeCells count="18">
    <mergeCell ref="A23:J23"/>
    <mergeCell ref="A31:E31"/>
    <mergeCell ref="A26:E26"/>
    <mergeCell ref="A28:E28"/>
    <mergeCell ref="A27:E27"/>
    <mergeCell ref="A19:E19"/>
    <mergeCell ref="A20:E20"/>
    <mergeCell ref="A21:E21"/>
    <mergeCell ref="A13:E13"/>
    <mergeCell ref="A14:E14"/>
    <mergeCell ref="A12:E12"/>
    <mergeCell ref="A5:J5"/>
    <mergeCell ref="A16:J16"/>
    <mergeCell ref="A1:J1"/>
    <mergeCell ref="A3:J3"/>
    <mergeCell ref="A8:E8"/>
    <mergeCell ref="A9:E9"/>
    <mergeCell ref="A10:E10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0"/>
  <sheetViews>
    <sheetView workbookViewId="0">
      <selection activeCell="M20" sqref="M20"/>
    </sheetView>
  </sheetViews>
  <sheetFormatPr defaultRowHeight="15"/>
  <cols>
    <col min="5" max="10" width="25.28515625" customWidth="1"/>
    <col min="12" max="12" width="10.140625" bestFit="1" customWidth="1"/>
  </cols>
  <sheetData>
    <row r="1" spans="1:12" ht="42" customHeight="1">
      <c r="A1" s="37" t="s">
        <v>19</v>
      </c>
      <c r="B1" s="37"/>
      <c r="C1" s="37"/>
      <c r="D1" s="37"/>
      <c r="E1" s="37"/>
      <c r="F1" s="37"/>
      <c r="G1" s="37"/>
      <c r="H1" s="37"/>
      <c r="I1" s="37"/>
      <c r="J1" s="37"/>
    </row>
    <row r="2" spans="1:12" ht="18" customHeight="1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2" ht="15.75">
      <c r="A3" s="37" t="s">
        <v>24</v>
      </c>
      <c r="B3" s="37"/>
      <c r="C3" s="37"/>
      <c r="D3" s="37"/>
      <c r="E3" s="37"/>
      <c r="F3" s="37"/>
      <c r="G3" s="37"/>
      <c r="H3" s="37"/>
      <c r="I3" s="39"/>
      <c r="J3" s="39"/>
    </row>
    <row r="4" spans="1:12" ht="18">
      <c r="A4" s="16"/>
      <c r="B4" s="16"/>
      <c r="C4" s="16"/>
      <c r="D4" s="16"/>
      <c r="E4" s="16"/>
      <c r="F4" s="16"/>
      <c r="G4" s="16"/>
      <c r="H4" s="16"/>
      <c r="I4" s="6"/>
      <c r="J4" s="6"/>
    </row>
    <row r="5" spans="1:12" ht="18" customHeight="1">
      <c r="A5" s="37" t="s">
        <v>29</v>
      </c>
      <c r="B5" s="38"/>
      <c r="C5" s="38"/>
      <c r="D5" s="38"/>
      <c r="E5" s="38"/>
      <c r="F5" s="38"/>
      <c r="G5" s="38"/>
      <c r="H5" s="38"/>
      <c r="I5" s="38"/>
      <c r="J5" s="38"/>
    </row>
    <row r="6" spans="1:12" ht="18">
      <c r="A6" s="1"/>
      <c r="B6" s="2"/>
      <c r="C6" s="2"/>
      <c r="D6" s="2"/>
      <c r="E6" s="7"/>
      <c r="F6" s="8"/>
      <c r="G6" s="8"/>
      <c r="H6" s="8"/>
      <c r="I6" s="8"/>
      <c r="J6" s="29"/>
    </row>
    <row r="7" spans="1:12" ht="25.5">
      <c r="A7" s="17"/>
      <c r="B7" s="18"/>
      <c r="C7" s="18"/>
      <c r="D7" s="19"/>
      <c r="E7" s="20"/>
      <c r="F7" s="4" t="s">
        <v>13</v>
      </c>
      <c r="G7" s="4" t="s">
        <v>14</v>
      </c>
      <c r="H7" s="4" t="s">
        <v>16</v>
      </c>
      <c r="I7" s="4" t="s">
        <v>17</v>
      </c>
      <c r="J7" s="4" t="s">
        <v>18</v>
      </c>
    </row>
    <row r="8" spans="1:12">
      <c r="A8" s="40" t="s">
        <v>0</v>
      </c>
      <c r="B8" s="41"/>
      <c r="C8" s="41"/>
      <c r="D8" s="41"/>
      <c r="E8" s="42"/>
      <c r="F8" s="21">
        <f>9392032.81*7.5345</f>
        <v>70764271.206945002</v>
      </c>
      <c r="G8" s="21">
        <v>79175937</v>
      </c>
      <c r="H8" s="21">
        <v>81949167</v>
      </c>
      <c r="I8" s="21">
        <f>11688700*7.5345</f>
        <v>88068510.150000006</v>
      </c>
      <c r="J8" s="21">
        <f>12555900*7.5345</f>
        <v>94602428.550000012</v>
      </c>
      <c r="L8" s="33"/>
    </row>
    <row r="9" spans="1:12">
      <c r="A9" s="43" t="s">
        <v>1</v>
      </c>
      <c r="B9" s="36"/>
      <c r="C9" s="36"/>
      <c r="D9" s="36"/>
      <c r="E9" s="44"/>
      <c r="F9" s="22">
        <f>F8-F10</f>
        <v>70097459.216924995</v>
      </c>
      <c r="G9" s="22">
        <v>78775937</v>
      </c>
      <c r="H9" s="22">
        <f t="shared" ref="H9:J9" si="0">H8-H10</f>
        <v>81549838.5</v>
      </c>
      <c r="I9" s="22">
        <f t="shared" si="0"/>
        <v>87669181.650000006</v>
      </c>
      <c r="J9" s="22">
        <f t="shared" si="0"/>
        <v>94188031.050000012</v>
      </c>
    </row>
    <row r="10" spans="1:12">
      <c r="A10" s="45" t="s">
        <v>2</v>
      </c>
      <c r="B10" s="44"/>
      <c r="C10" s="44"/>
      <c r="D10" s="44"/>
      <c r="E10" s="44"/>
      <c r="F10" s="22">
        <f>88501.16*7.5345</f>
        <v>666811.99002000003</v>
      </c>
      <c r="G10" s="22">
        <v>400000</v>
      </c>
      <c r="H10" s="22">
        <f>53000*7.5345</f>
        <v>399328.5</v>
      </c>
      <c r="I10" s="22">
        <f>53000*7.5345</f>
        <v>399328.5</v>
      </c>
      <c r="J10" s="22">
        <f>55000*7.5345</f>
        <v>414397.5</v>
      </c>
    </row>
    <row r="11" spans="1:12">
      <c r="A11" s="30" t="s">
        <v>3</v>
      </c>
      <c r="B11" s="32"/>
      <c r="C11" s="32"/>
      <c r="D11" s="32"/>
      <c r="E11" s="32"/>
      <c r="F11" s="21">
        <f>F12+F13</f>
        <v>65838537.282164998</v>
      </c>
      <c r="G11" s="21">
        <f t="shared" ref="G11:J11" si="1">G12+G13</f>
        <v>77937251</v>
      </c>
      <c r="H11" s="21">
        <f t="shared" si="1"/>
        <v>97519969</v>
      </c>
      <c r="I11" s="21">
        <f t="shared" si="1"/>
        <v>83718760.42050001</v>
      </c>
      <c r="J11" s="21">
        <f t="shared" si="1"/>
        <v>91039988.863500014</v>
      </c>
      <c r="L11" s="33"/>
    </row>
    <row r="12" spans="1:12">
      <c r="A12" s="35" t="s">
        <v>4</v>
      </c>
      <c r="B12" s="36"/>
      <c r="C12" s="36"/>
      <c r="D12" s="36"/>
      <c r="E12" s="36"/>
      <c r="F12" s="22">
        <f>8484860.59*7.5345</f>
        <v>63929182.115355</v>
      </c>
      <c r="G12" s="22">
        <v>72662701</v>
      </c>
      <c r="H12" s="22">
        <v>78999988</v>
      </c>
      <c r="I12" s="22">
        <f>10789289*7.5345</f>
        <v>81291897.970500007</v>
      </c>
      <c r="J12" s="23">
        <f>11672983*7.5345</f>
        <v>87950090.413500011</v>
      </c>
    </row>
    <row r="13" spans="1:12">
      <c r="A13" s="49" t="s">
        <v>5</v>
      </c>
      <c r="B13" s="44"/>
      <c r="C13" s="44"/>
      <c r="D13" s="44"/>
      <c r="E13" s="44"/>
      <c r="F13" s="24">
        <f>253414.98*7.5345</f>
        <v>1909355.1668100001</v>
      </c>
      <c r="G13" s="24">
        <v>5274550</v>
      </c>
      <c r="H13" s="24">
        <v>18519981</v>
      </c>
      <c r="I13" s="24">
        <f>322100*7.5345</f>
        <v>2426862.4500000002</v>
      </c>
      <c r="J13" s="23">
        <f>410100*7.5345</f>
        <v>3089898.45</v>
      </c>
    </row>
    <row r="14" spans="1:12">
      <c r="A14" s="48" t="s">
        <v>6</v>
      </c>
      <c r="B14" s="41"/>
      <c r="C14" s="41"/>
      <c r="D14" s="41"/>
      <c r="E14" s="41"/>
      <c r="F14" s="21">
        <f>F8-F11</f>
        <v>4925733.9247800037</v>
      </c>
      <c r="G14" s="21">
        <f>G8-G11</f>
        <v>1238686</v>
      </c>
      <c r="H14" s="21">
        <f t="shared" ref="H14:J14" si="2">H8-H11</f>
        <v>-15570802</v>
      </c>
      <c r="I14" s="21">
        <f t="shared" si="2"/>
        <v>4349749.7294999957</v>
      </c>
      <c r="J14" s="21">
        <f t="shared" si="2"/>
        <v>3562439.686499998</v>
      </c>
    </row>
    <row r="15" spans="1:12" ht="18">
      <c r="A15" s="16"/>
      <c r="B15" s="14"/>
      <c r="C15" s="14"/>
      <c r="D15" s="14"/>
      <c r="E15" s="14"/>
      <c r="F15" s="14"/>
      <c r="G15" s="14"/>
      <c r="H15" s="15"/>
      <c r="I15" s="15"/>
      <c r="J15" s="15"/>
    </row>
    <row r="16" spans="1:12" ht="18" customHeight="1">
      <c r="A16" s="37" t="s">
        <v>30</v>
      </c>
      <c r="B16" s="38"/>
      <c r="C16" s="38"/>
      <c r="D16" s="38"/>
      <c r="E16" s="38"/>
      <c r="F16" s="38"/>
      <c r="G16" s="38"/>
      <c r="H16" s="38"/>
      <c r="I16" s="38"/>
      <c r="J16" s="38"/>
    </row>
    <row r="17" spans="1:10" ht="18">
      <c r="A17" s="16"/>
      <c r="B17" s="14"/>
      <c r="C17" s="14"/>
      <c r="D17" s="14"/>
      <c r="E17" s="14"/>
      <c r="F17" s="14"/>
      <c r="G17" s="14"/>
      <c r="H17" s="15"/>
      <c r="I17" s="15"/>
      <c r="J17" s="15"/>
    </row>
    <row r="18" spans="1:10" ht="25.5">
      <c r="A18" s="17"/>
      <c r="B18" s="18"/>
      <c r="C18" s="18"/>
      <c r="D18" s="19"/>
      <c r="E18" s="20"/>
      <c r="F18" s="4" t="s">
        <v>11</v>
      </c>
      <c r="G18" s="4" t="s">
        <v>12</v>
      </c>
      <c r="H18" s="4" t="s">
        <v>16</v>
      </c>
      <c r="I18" s="4" t="s">
        <v>17</v>
      </c>
      <c r="J18" s="4" t="s">
        <v>18</v>
      </c>
    </row>
    <row r="19" spans="1:10" ht="15.75" customHeight="1">
      <c r="A19" s="43" t="s">
        <v>7</v>
      </c>
      <c r="B19" s="46"/>
      <c r="C19" s="46"/>
      <c r="D19" s="46"/>
      <c r="E19" s="47"/>
      <c r="F19" s="24">
        <v>0</v>
      </c>
      <c r="G19" s="24">
        <v>0</v>
      </c>
      <c r="H19" s="24">
        <v>16500000</v>
      </c>
      <c r="I19" s="24">
        <v>0</v>
      </c>
      <c r="J19" s="24">
        <v>0</v>
      </c>
    </row>
    <row r="20" spans="1:10">
      <c r="A20" s="43" t="s">
        <v>8</v>
      </c>
      <c r="B20" s="36"/>
      <c r="C20" s="36"/>
      <c r="D20" s="36"/>
      <c r="E20" s="36"/>
      <c r="F20" s="24">
        <f>139325.77*7.5345</f>
        <v>1049750.014065</v>
      </c>
      <c r="G20" s="24">
        <f>139325.78*7.5345</f>
        <v>1049750.08941</v>
      </c>
      <c r="H20" s="24">
        <v>1049750</v>
      </c>
      <c r="I20" s="24">
        <f>577311*7.5345</f>
        <v>4349749.7295000004</v>
      </c>
      <c r="J20" s="24">
        <f>472817*7.5345</f>
        <v>3562439.6865000003</v>
      </c>
    </row>
    <row r="21" spans="1:10">
      <c r="A21" s="48" t="s">
        <v>9</v>
      </c>
      <c r="B21" s="41"/>
      <c r="C21" s="41"/>
      <c r="D21" s="41"/>
      <c r="E21" s="41"/>
      <c r="F21" s="21">
        <f>F19-F20</f>
        <v>-1049750.014065</v>
      </c>
      <c r="G21" s="21">
        <f>G19-G20</f>
        <v>-1049750.08941</v>
      </c>
      <c r="H21" s="21">
        <f>H19-H20</f>
        <v>15450250</v>
      </c>
      <c r="I21" s="21">
        <f t="shared" ref="I21:J21" si="3">I19-I20</f>
        <v>-4349749.7295000004</v>
      </c>
      <c r="J21" s="21">
        <f t="shared" si="3"/>
        <v>-3562439.6865000003</v>
      </c>
    </row>
    <row r="22" spans="1:10" ht="18">
      <c r="A22" s="13"/>
      <c r="B22" s="14"/>
      <c r="C22" s="14"/>
      <c r="D22" s="14"/>
      <c r="E22" s="14"/>
      <c r="F22" s="14"/>
      <c r="G22" s="14"/>
      <c r="H22" s="15"/>
      <c r="I22" s="15"/>
      <c r="J22" s="15"/>
    </row>
    <row r="23" spans="1:10" ht="18" customHeight="1">
      <c r="A23" s="37" t="s">
        <v>31</v>
      </c>
      <c r="B23" s="38"/>
      <c r="C23" s="38"/>
      <c r="D23" s="38"/>
      <c r="E23" s="38"/>
      <c r="F23" s="38"/>
      <c r="G23" s="38"/>
      <c r="H23" s="38"/>
      <c r="I23" s="38"/>
      <c r="J23" s="38"/>
    </row>
    <row r="24" spans="1:10" ht="18">
      <c r="A24" s="13"/>
      <c r="B24" s="14"/>
      <c r="C24" s="14"/>
      <c r="D24" s="14"/>
      <c r="E24" s="14"/>
      <c r="F24" s="14"/>
      <c r="G24" s="14"/>
      <c r="H24" s="15"/>
      <c r="I24" s="15"/>
      <c r="J24" s="15"/>
    </row>
    <row r="25" spans="1:10" ht="25.5">
      <c r="A25" s="17"/>
      <c r="B25" s="18"/>
      <c r="C25" s="18"/>
      <c r="D25" s="19"/>
      <c r="E25" s="20"/>
      <c r="F25" s="4" t="s">
        <v>11</v>
      </c>
      <c r="G25" s="4" t="s">
        <v>12</v>
      </c>
      <c r="H25" s="4" t="s">
        <v>16</v>
      </c>
      <c r="I25" s="4" t="s">
        <v>17</v>
      </c>
      <c r="J25" s="4" t="s">
        <v>18</v>
      </c>
    </row>
    <row r="26" spans="1:10">
      <c r="A26" s="50" t="s">
        <v>15</v>
      </c>
      <c r="B26" s="51"/>
      <c r="C26" s="51"/>
      <c r="D26" s="51"/>
      <c r="E26" s="52"/>
      <c r="F26" s="26">
        <v>-4064919</v>
      </c>
      <c r="G26" s="26">
        <v>-188936</v>
      </c>
      <c r="H26" s="26">
        <f>16000*7.5345</f>
        <v>120552</v>
      </c>
      <c r="I26" s="26"/>
      <c r="J26" s="27"/>
    </row>
    <row r="27" spans="1:10" ht="30" customHeight="1">
      <c r="A27" s="53" t="s">
        <v>20</v>
      </c>
      <c r="B27" s="54"/>
      <c r="C27" s="54"/>
      <c r="D27" s="54"/>
      <c r="E27" s="55"/>
      <c r="F27" s="28"/>
      <c r="G27" s="28">
        <v>12100</v>
      </c>
      <c r="H27" s="28">
        <f>16000*7.5345</f>
        <v>120552</v>
      </c>
      <c r="I27" s="28"/>
      <c r="J27" s="25"/>
    </row>
    <row r="28" spans="1:10" ht="30" customHeight="1">
      <c r="A28" s="53" t="s">
        <v>21</v>
      </c>
      <c r="B28" s="54"/>
      <c r="C28" s="54"/>
      <c r="D28" s="54"/>
      <c r="E28" s="55"/>
      <c r="F28" s="28">
        <v>-3875984</v>
      </c>
      <c r="G28" s="28">
        <v>-201036</v>
      </c>
      <c r="H28" s="28"/>
      <c r="I28" s="28"/>
      <c r="J28" s="25"/>
    </row>
    <row r="29" spans="1:10">
      <c r="F29" s="33"/>
    </row>
    <row r="31" spans="1:10">
      <c r="A31" s="35" t="s">
        <v>10</v>
      </c>
      <c r="B31" s="36"/>
      <c r="C31" s="36"/>
      <c r="D31" s="36"/>
      <c r="E31" s="36"/>
      <c r="F31" s="24">
        <f>F14+F21+F28</f>
        <v>-8.9284996502101421E-2</v>
      </c>
      <c r="G31" s="24">
        <f>G14+G21+G27+G28</f>
        <v>-8.9410000015050173E-2</v>
      </c>
      <c r="H31" s="24">
        <f>H14+H21+H27</f>
        <v>0</v>
      </c>
      <c r="I31" s="24">
        <f t="shared" ref="I31:J31" si="4">I14+I21</f>
        <v>0</v>
      </c>
      <c r="J31" s="24">
        <f t="shared" si="4"/>
        <v>0</v>
      </c>
    </row>
    <row r="32" spans="1:10" ht="11.25" customHeight="1">
      <c r="A32" s="10"/>
      <c r="B32" s="11"/>
      <c r="C32" s="11"/>
      <c r="D32" s="11"/>
      <c r="E32" s="11"/>
      <c r="F32" s="12"/>
      <c r="G32" s="12"/>
      <c r="H32" s="12"/>
      <c r="I32" s="12"/>
      <c r="J32" s="12"/>
    </row>
    <row r="35" spans="9:10">
      <c r="I35" s="34" t="s">
        <v>26</v>
      </c>
      <c r="J35" s="34"/>
    </row>
    <row r="36" spans="9:10">
      <c r="I36" s="34"/>
      <c r="J36" s="34"/>
    </row>
    <row r="37" spans="9:10">
      <c r="I37" s="34" t="s">
        <v>27</v>
      </c>
      <c r="J37" s="34"/>
    </row>
    <row r="38" spans="9:10">
      <c r="I38" s="34"/>
      <c r="J38" s="34"/>
    </row>
    <row r="39" spans="9:10">
      <c r="I39" s="34"/>
      <c r="J39" s="34"/>
    </row>
    <row r="40" spans="9:10">
      <c r="I40" s="34" t="s">
        <v>28</v>
      </c>
      <c r="J40" s="34"/>
    </row>
  </sheetData>
  <mergeCells count="18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1:E31"/>
    <mergeCell ref="A21:E21"/>
    <mergeCell ref="A23:J23"/>
    <mergeCell ref="A26:E26"/>
    <mergeCell ref="A27:E27"/>
    <mergeCell ref="A28:E28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SAŽETAK-EURI</vt:lpstr>
      <vt:lpstr>SAŽETAK-KUNE</vt:lpstr>
      <vt:lpstr>List2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csamsa</cp:lastModifiedBy>
  <cp:lastPrinted>2022-10-21T07:40:29Z</cp:lastPrinted>
  <dcterms:created xsi:type="dcterms:W3CDTF">2022-08-12T12:51:27Z</dcterms:created>
  <dcterms:modified xsi:type="dcterms:W3CDTF">2022-10-21T07:41:23Z</dcterms:modified>
</cp:coreProperties>
</file>